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L:\Finance\2025\Subscriptions\"/>
    </mc:Choice>
  </mc:AlternateContent>
  <xr:revisionPtr revIDLastSave="0" documentId="8_{F37A88F6-BC60-4EF6-93AB-A2BD18B5768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Membership Subscriptions Rates" sheetId="1" r:id="rId1"/>
    <sheet name="Retired Membership Subs" sheetId="2" r:id="rId2"/>
    <sheet name="Branch Levies &amp; Legacy Rat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3" l="1"/>
  <c r="F19" i="3" s="1"/>
  <c r="H19" i="3" s="1"/>
  <c r="J19" i="3" s="1"/>
  <c r="D20" i="3"/>
  <c r="F20" i="3" s="1"/>
  <c r="H20" i="3" s="1"/>
  <c r="I20" i="3" s="1"/>
  <c r="D21" i="3"/>
  <c r="F21" i="3" s="1"/>
  <c r="H21" i="3" s="1"/>
  <c r="D22" i="3"/>
  <c r="D23" i="3"/>
  <c r="F23" i="3" s="1"/>
  <c r="H23" i="3" s="1"/>
  <c r="I23" i="3" s="1"/>
  <c r="D24" i="3"/>
  <c r="D25" i="3"/>
  <c r="F25" i="3" s="1"/>
  <c r="H25" i="3" s="1"/>
  <c r="I25" i="3" s="1"/>
  <c r="D26" i="3"/>
  <c r="D27" i="3"/>
  <c r="F27" i="3" s="1"/>
  <c r="H27" i="3" s="1"/>
  <c r="I27" i="3" s="1"/>
  <c r="D28" i="3"/>
  <c r="D29" i="3"/>
  <c r="D30" i="3"/>
  <c r="F30" i="3" s="1"/>
  <c r="H30" i="3" s="1"/>
  <c r="D31" i="3"/>
  <c r="F31" i="3" s="1"/>
  <c r="H31" i="3" s="1"/>
  <c r="I31" i="3" s="1"/>
  <c r="D32" i="3"/>
  <c r="F32" i="3" s="1"/>
  <c r="H32" i="3" s="1"/>
  <c r="I32" i="3" s="1"/>
  <c r="D33" i="3"/>
  <c r="F33" i="3" s="1"/>
  <c r="H33" i="3" s="1"/>
  <c r="I33" i="3" s="1"/>
  <c r="D34" i="3"/>
  <c r="D35" i="3"/>
  <c r="F35" i="3" s="1"/>
  <c r="H35" i="3" s="1"/>
  <c r="I35" i="3" s="1"/>
  <c r="D36" i="3"/>
  <c r="D37" i="3"/>
  <c r="D18" i="3"/>
  <c r="F18" i="3" s="1"/>
  <c r="H18" i="3" s="1"/>
  <c r="I18" i="3" s="1"/>
  <c r="B17" i="1"/>
  <c r="B11" i="1"/>
  <c r="H11" i="3"/>
  <c r="J11" i="3" s="1"/>
  <c r="H6" i="3"/>
  <c r="I6" i="3" s="1"/>
  <c r="F37" i="3"/>
  <c r="H37" i="3" s="1"/>
  <c r="I37" i="3" s="1"/>
  <c r="F36" i="3"/>
  <c r="H36" i="3" s="1"/>
  <c r="F34" i="3"/>
  <c r="H34" i="3" s="1"/>
  <c r="J34" i="3" s="1"/>
  <c r="F29" i="3"/>
  <c r="H29" i="3" s="1"/>
  <c r="I29" i="3" s="1"/>
  <c r="F28" i="3"/>
  <c r="H28" i="3" s="1"/>
  <c r="I28" i="3" s="1"/>
  <c r="F26" i="3"/>
  <c r="H26" i="3" s="1"/>
  <c r="I26" i="3" s="1"/>
  <c r="F24" i="3"/>
  <c r="H24" i="3" s="1"/>
  <c r="I24" i="3" s="1"/>
  <c r="F22" i="3"/>
  <c r="H22" i="3" s="1"/>
  <c r="C11" i="1"/>
  <c r="B10" i="1"/>
  <c r="C10" i="1" s="1"/>
  <c r="B9" i="1"/>
  <c r="J30" i="3" l="1"/>
  <c r="I30" i="3"/>
  <c r="I36" i="3"/>
  <c r="J36" i="3"/>
  <c r="I21" i="3"/>
  <c r="J21" i="3"/>
  <c r="I22" i="3"/>
  <c r="J22" i="3"/>
  <c r="I34" i="3"/>
  <c r="I11" i="3"/>
  <c r="J6" i="3"/>
  <c r="I19" i="3"/>
  <c r="J26" i="3"/>
  <c r="J32" i="3"/>
  <c r="J24" i="3"/>
  <c r="J37" i="3"/>
  <c r="J33" i="3"/>
  <c r="J29" i="3"/>
  <c r="J25" i="3"/>
  <c r="J28" i="3"/>
  <c r="J35" i="3"/>
  <c r="J31" i="3"/>
  <c r="J27" i="3"/>
  <c r="J23" i="3"/>
  <c r="J20" i="3"/>
  <c r="J18" i="3"/>
  <c r="D11" i="1"/>
  <c r="D10" i="1"/>
  <c r="B7" i="2"/>
  <c r="D9" i="1" l="1"/>
  <c r="C9" i="1"/>
  <c r="B8" i="1"/>
  <c r="C8" i="1" s="1"/>
  <c r="B7" i="1"/>
  <c r="D7" i="1" s="1"/>
  <c r="D6" i="1"/>
  <c r="B6" i="1"/>
  <c r="C6" i="1" s="1"/>
  <c r="B5" i="1"/>
  <c r="C5" i="1" s="1"/>
  <c r="B4" i="1"/>
  <c r="D4" i="1" s="1"/>
  <c r="B3" i="1"/>
  <c r="D3" i="1" s="1"/>
  <c r="B2" i="1"/>
  <c r="C2" i="1" s="1"/>
  <c r="D2" i="1" l="1"/>
  <c r="D5" i="1"/>
  <c r="C3" i="1"/>
  <c r="C7" i="1"/>
  <c r="D8" i="1"/>
  <c r="C4" i="1"/>
  <c r="C7" i="2"/>
  <c r="C17" i="1" l="1"/>
  <c r="D17" i="1" l="1"/>
</calcChain>
</file>

<file path=xl/sharedStrings.xml><?xml version="1.0" encoding="utf-8"?>
<sst xmlns="http://schemas.openxmlformats.org/spreadsheetml/2006/main" count="63" uniqueCount="50">
  <si>
    <t>Annual Sub (approx.)</t>
  </si>
  <si>
    <t>Monthly Sub (approx.)</t>
  </si>
  <si>
    <t>Fortnighly Sub (approx.)</t>
  </si>
  <si>
    <t>Enter Annual Salary Below</t>
  </si>
  <si>
    <t>Annual Sub</t>
  </si>
  <si>
    <t>Monthly Sub</t>
  </si>
  <si>
    <t>Fortnightly Sub</t>
  </si>
  <si>
    <t>Annual sub</t>
  </si>
  <si>
    <t>Monthly sub</t>
  </si>
  <si>
    <t>Employees Pension</t>
  </si>
  <si>
    <t>TO CALCULATE YOUR RETIRED SUBSCRIPTIONS TYPE YOUR ANNUAL PENSION IN THE YELLOW BOX BELOW :</t>
  </si>
  <si>
    <t>Retired member subs are .4% of your pension or €96 per annum whichever is the lesser</t>
  </si>
  <si>
    <t>Base Rate</t>
  </si>
  <si>
    <t>Levy</t>
  </si>
  <si>
    <t>Total Subscription rate</t>
  </si>
  <si>
    <t>Maximum Subscription including Levy</t>
  </si>
  <si>
    <t>Agriculture Food &amp; Marine No 1.</t>
  </si>
  <si>
    <t>Agri Labs</t>
  </si>
  <si>
    <t>Aviation Marine Radio Officers AMRO</t>
  </si>
  <si>
    <t>Coillte</t>
  </si>
  <si>
    <t>Dairy Produce Inspectors</t>
  </si>
  <si>
    <t>FGE</t>
  </si>
  <si>
    <t>Geological Survey</t>
  </si>
  <si>
    <t>GVO Professional</t>
  </si>
  <si>
    <t>Housing Inspectors</t>
  </si>
  <si>
    <t>Local Government Auditors</t>
  </si>
  <si>
    <t>Meteorologists</t>
  </si>
  <si>
    <t>Municipal Employees</t>
  </si>
  <si>
    <t>Oireachtas Ushers</t>
  </si>
  <si>
    <t>Primary and Early Years  Inspectors</t>
  </si>
  <si>
    <t>Probation Officers</t>
  </si>
  <si>
    <t>Professional AG Inspectors</t>
  </si>
  <si>
    <t>Property Registration Authority</t>
  </si>
  <si>
    <t>Teagasc Professional</t>
  </si>
  <si>
    <t>FÓRSA 2 - deduction @ 0.62% (no ceiling)</t>
  </si>
  <si>
    <r>
      <rPr>
        <b/>
        <u/>
        <sz val="10"/>
        <color theme="1"/>
        <rFont val="Calibri"/>
        <family val="2"/>
        <scheme val="minor"/>
      </rPr>
      <t>FÓRSA 2 - deduction @ 0.62%</t>
    </r>
    <r>
      <rPr>
        <u/>
        <sz val="10"/>
        <color theme="1"/>
        <rFont val="Calibri"/>
        <family val="2"/>
        <scheme val="minor"/>
      </rPr>
      <t xml:space="preserve"> Legacy Civil Service Executive related grades in membership on or before 1/1/18</t>
    </r>
    <r>
      <rPr>
        <sz val="10"/>
        <color theme="1"/>
        <rFont val="Calibri"/>
        <family val="2"/>
        <scheme val="minor"/>
      </rPr>
      <t>:  The ceiling does not apply.  Subscriptions are deductible on the annual gross pay.</t>
    </r>
  </si>
  <si>
    <t>No ceiling</t>
  </si>
  <si>
    <r>
      <t>FÓRSA 3 - deduction @ 1%</t>
    </r>
    <r>
      <rPr>
        <u/>
        <sz val="10"/>
        <color theme="1"/>
        <rFont val="Calibri"/>
        <family val="2"/>
        <scheme val="minor"/>
      </rPr>
      <t xml:space="preserve"> (Clerical Officer related Civil Service Grades only who are eligible for the legacy CO Grade Specific Benefit Scheme):</t>
    </r>
    <r>
      <rPr>
        <sz val="10"/>
        <color theme="1"/>
        <rFont val="Calibri"/>
        <family val="2"/>
        <scheme val="minor"/>
      </rPr>
      <t xml:space="preserve">   The ceiling does not apply.  Subscriptions are deductible </t>
    </r>
  </si>
  <si>
    <t>FÓRSA 3 - deduction @ 1% (no ceiling)</t>
  </si>
  <si>
    <t>Branches with Levy</t>
  </si>
  <si>
    <t>In the Civil Service and a small number of State Agencies &amp; Private Sector companies these additional legacy subscription rates continue to apply but do NOT have the above ceiling.</t>
  </si>
  <si>
    <t>In the Civil Service and a small number of State Agencies &amp; Private Sector companies certain branches have an additional levy with a ceiling</t>
  </si>
  <si>
    <t>For normal subscription rates see Tab "Membership Subscription Rates"</t>
  </si>
  <si>
    <r>
      <t>€57,125.89+</t>
    </r>
    <r>
      <rPr>
        <sz val="12"/>
        <color rgb="FF000000"/>
        <rFont val="Rubik"/>
      </rPr>
      <t xml:space="preserve"> maximum subscription</t>
    </r>
  </si>
  <si>
    <t>2025</t>
  </si>
  <si>
    <t>Annual Gross Basic Salary 2025</t>
  </si>
  <si>
    <t>2025 Ceiling</t>
  </si>
  <si>
    <t>Subscription Calculator .8% in 2025. Any additional income above €57,125.89 is not subject to subscription fee.</t>
  </si>
  <si>
    <t>Air Traffic Control</t>
  </si>
  <si>
    <t>Ordnance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</si>
</sst>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[$€-2]\ #,##0.00;[Red]\-[$€-2]\ #,##0.00"/>
    <numFmt numFmtId="165" formatCode="[$€-2]\ #,##0"/>
    <numFmt numFmtId="166" formatCode="[$€-1809]#,##0.00"/>
    <numFmt numFmtId="167" formatCode="&quot;€&quot;#,##0.00"/>
    <numFmt numFmtId="168" formatCode="[$€-2]\ #,##0.00"/>
    <numFmt numFmtId="169" formatCode="0.000%"/>
    <numFmt numFmtId="170" formatCode="&quot;€&quot;#,##0"/>
  </numFmts>
  <fonts count="18">
    <font>
      <sz val="11"/>
      <color theme="1"/>
      <name val="Calibri"/>
      <family val="2"/>
      <scheme val="minor"/>
    </font>
    <font>
      <b/>
      <sz val="14"/>
      <color rgb="FF000000"/>
      <name val="Rubik"/>
    </font>
    <font>
      <sz val="14"/>
      <color rgb="FF000000"/>
      <name val="Rubik"/>
    </font>
    <font>
      <sz val="14"/>
      <color theme="1"/>
      <name val="Rubik"/>
    </font>
    <font>
      <b/>
      <sz val="11"/>
      <color theme="1"/>
      <name val="Calibri"/>
      <family val="2"/>
      <scheme val="minor"/>
    </font>
    <font>
      <sz val="12"/>
      <color rgb="FF000000"/>
      <name val="Rubik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Rubik"/>
    </font>
    <font>
      <sz val="18"/>
      <color theme="1"/>
      <name val="Rubik"/>
    </font>
    <font>
      <b/>
      <sz val="11"/>
      <color theme="9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60">
    <xf numFmtId="0" fontId="0" fillId="0" borderId="0" xfId="0"/>
    <xf numFmtId="165" fontId="0" fillId="0" borderId="0" xfId="0" applyNumberFormat="1"/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7" fillId="0" borderId="0" xfId="0" applyFont="1"/>
    <xf numFmtId="164" fontId="9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/>
    <xf numFmtId="0" fontId="6" fillId="0" borderId="1" xfId="0" applyFont="1" applyBorder="1"/>
    <xf numFmtId="166" fontId="7" fillId="3" borderId="1" xfId="0" applyNumberFormat="1" applyFont="1" applyFill="1" applyBorder="1"/>
    <xf numFmtId="164" fontId="8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/>
    <xf numFmtId="167" fontId="0" fillId="0" borderId="0" xfId="0" applyNumberFormat="1"/>
    <xf numFmtId="0" fontId="10" fillId="0" borderId="0" xfId="0" applyFont="1"/>
    <xf numFmtId="167" fontId="10" fillId="0" borderId="0" xfId="0" applyNumberFormat="1" applyFont="1"/>
    <xf numFmtId="167" fontId="0" fillId="3" borderId="0" xfId="0" applyNumberFormat="1" applyFill="1"/>
    <xf numFmtId="0" fontId="0" fillId="0" borderId="0" xfId="0" applyAlignment="1">
      <alignment wrapText="1"/>
    </xf>
    <xf numFmtId="49" fontId="3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 wrapText="1"/>
    </xf>
    <xf numFmtId="168" fontId="8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169" fontId="4" fillId="0" borderId="3" xfId="2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/>
    <xf numFmtId="10" fontId="0" fillId="0" borderId="0" xfId="2" applyNumberFormat="1" applyFont="1" applyBorder="1" applyAlignment="1">
      <alignment horizontal="center"/>
    </xf>
    <xf numFmtId="167" fontId="0" fillId="0" borderId="0" xfId="1" applyNumberFormat="1" applyFont="1" applyFill="1" applyBorder="1" applyAlignment="1">
      <alignment horizontal="center"/>
    </xf>
    <xf numFmtId="170" fontId="0" fillId="0" borderId="6" xfId="1" applyNumberFormat="1" applyFont="1" applyBorder="1" applyAlignment="1">
      <alignment horizontal="center"/>
    </xf>
    <xf numFmtId="169" fontId="0" fillId="0" borderId="0" xfId="2" applyNumberFormat="1" applyFont="1" applyBorder="1" applyAlignment="1">
      <alignment horizontal="center"/>
    </xf>
    <xf numFmtId="169" fontId="4" fillId="0" borderId="0" xfId="2" applyNumberFormat="1" applyFont="1" applyBorder="1" applyAlignment="1">
      <alignment horizontal="center"/>
    </xf>
    <xf numFmtId="0" fontId="4" fillId="0" borderId="7" xfId="0" applyFont="1" applyBorder="1"/>
    <xf numFmtId="10" fontId="0" fillId="0" borderId="8" xfId="2" applyNumberFormat="1" applyFont="1" applyBorder="1" applyAlignment="1">
      <alignment horizontal="center"/>
    </xf>
    <xf numFmtId="170" fontId="0" fillId="0" borderId="9" xfId="1" applyNumberFormat="1" applyFont="1" applyBorder="1" applyAlignment="1">
      <alignment horizontal="center"/>
    </xf>
    <xf numFmtId="0" fontId="6" fillId="0" borderId="10" xfId="0" applyFont="1" applyBorder="1"/>
    <xf numFmtId="164" fontId="9" fillId="0" borderId="1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10" fontId="0" fillId="0" borderId="0" xfId="0" applyNumberFormat="1"/>
    <xf numFmtId="0" fontId="15" fillId="0" borderId="0" xfId="0" applyFont="1"/>
    <xf numFmtId="9" fontId="0" fillId="0" borderId="0" xfId="0" applyNumberFormat="1"/>
    <xf numFmtId="0" fontId="4" fillId="0" borderId="0" xfId="0" applyFont="1"/>
    <xf numFmtId="0" fontId="17" fillId="0" borderId="0" xfId="0" applyFont="1" applyAlignment="1">
      <alignment vertical="center"/>
    </xf>
    <xf numFmtId="165" fontId="8" fillId="0" borderId="0" xfId="0" applyNumberFormat="1" applyFont="1" applyAlignment="1">
      <alignment horizontal="center" vertical="center" wrapText="1"/>
    </xf>
    <xf numFmtId="168" fontId="8" fillId="0" borderId="12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9" fontId="4" fillId="0" borderId="13" xfId="2" applyNumberFormat="1" applyFont="1" applyBorder="1" applyAlignment="1">
      <alignment horizontal="center"/>
    </xf>
    <xf numFmtId="167" fontId="0" fillId="0" borderId="13" xfId="1" applyNumberFormat="1" applyFont="1" applyFill="1" applyBorder="1" applyAlignment="1">
      <alignment horizontal="center"/>
    </xf>
    <xf numFmtId="0" fontId="1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167" fontId="11" fillId="0" borderId="0" xfId="0" applyNumberFormat="1" applyFont="1" applyAlignment="1">
      <alignment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zoomScale="82" workbookViewId="0">
      <pane ySplit="1" topLeftCell="A2" activePane="bottomLeft" state="frozen"/>
      <selection pane="bottomLeft" activeCell="G14" sqref="G14"/>
    </sheetView>
  </sheetViews>
  <sheetFormatPr defaultColWidth="8.85546875" defaultRowHeight="15"/>
  <cols>
    <col min="1" max="1" width="40" bestFit="1" customWidth="1"/>
    <col min="2" max="2" width="25.42578125" style="1" customWidth="1"/>
    <col min="3" max="3" width="19.5703125" bestFit="1" customWidth="1"/>
    <col min="4" max="4" width="23.42578125" bestFit="1" customWidth="1"/>
    <col min="5" max="5" width="15.42578125" bestFit="1" customWidth="1"/>
  </cols>
  <sheetData>
    <row r="1" spans="1:5" ht="36.75" thickBot="1">
      <c r="A1" s="5" t="s">
        <v>45</v>
      </c>
      <c r="B1" s="6" t="s">
        <v>0</v>
      </c>
      <c r="C1" s="5" t="s">
        <v>1</v>
      </c>
      <c r="D1" s="5" t="s">
        <v>2</v>
      </c>
    </row>
    <row r="2" spans="1:5" ht="29.45" customHeight="1" thickBot="1">
      <c r="A2" s="2">
        <v>10000</v>
      </c>
      <c r="B2" s="25">
        <f>A2*0.8%</f>
        <v>80</v>
      </c>
      <c r="C2" s="3">
        <f>B2/12</f>
        <v>6.666666666666667</v>
      </c>
      <c r="D2" s="7">
        <f>B2/26</f>
        <v>3.0769230769230771</v>
      </c>
    </row>
    <row r="3" spans="1:5" ht="29.45" customHeight="1" thickBot="1">
      <c r="A3" s="2">
        <v>15000</v>
      </c>
      <c r="B3" s="25">
        <f t="shared" ref="B3:B9" si="0">A3*0.8%</f>
        <v>120</v>
      </c>
      <c r="C3" s="3">
        <f t="shared" ref="C3:C9" si="1">B3/12</f>
        <v>10</v>
      </c>
      <c r="D3" s="7">
        <f t="shared" ref="D3:D11" si="2">B3/26</f>
        <v>4.615384615384615</v>
      </c>
    </row>
    <row r="4" spans="1:5" ht="29.45" customHeight="1" thickBot="1">
      <c r="A4" s="2">
        <v>20000</v>
      </c>
      <c r="B4" s="25">
        <f t="shared" si="0"/>
        <v>160</v>
      </c>
      <c r="C4" s="3">
        <f t="shared" si="1"/>
        <v>13.333333333333334</v>
      </c>
      <c r="D4" s="7">
        <f t="shared" si="2"/>
        <v>6.1538461538461542</v>
      </c>
    </row>
    <row r="5" spans="1:5" ht="29.45" customHeight="1" thickBot="1">
      <c r="A5" s="2">
        <v>25000</v>
      </c>
      <c r="B5" s="25">
        <f t="shared" si="0"/>
        <v>200</v>
      </c>
      <c r="C5" s="3">
        <f t="shared" si="1"/>
        <v>16.666666666666668</v>
      </c>
      <c r="D5" s="7">
        <f t="shared" si="2"/>
        <v>7.6923076923076925</v>
      </c>
    </row>
    <row r="6" spans="1:5" ht="29.45" customHeight="1" thickBot="1">
      <c r="A6" s="2">
        <v>30000</v>
      </c>
      <c r="B6" s="25">
        <f t="shared" si="0"/>
        <v>240</v>
      </c>
      <c r="C6" s="3">
        <f t="shared" si="1"/>
        <v>20</v>
      </c>
      <c r="D6" s="7">
        <f t="shared" si="2"/>
        <v>9.2307692307692299</v>
      </c>
    </row>
    <row r="7" spans="1:5" ht="29.45" customHeight="1" thickBot="1">
      <c r="A7" s="2">
        <v>35000</v>
      </c>
      <c r="B7" s="25">
        <f t="shared" si="0"/>
        <v>280</v>
      </c>
      <c r="C7" s="3">
        <f t="shared" si="1"/>
        <v>23.333333333333332</v>
      </c>
      <c r="D7" s="7">
        <f t="shared" si="2"/>
        <v>10.76923076923077</v>
      </c>
    </row>
    <row r="8" spans="1:5" ht="29.45" customHeight="1" thickBot="1">
      <c r="A8" s="2">
        <v>40000</v>
      </c>
      <c r="B8" s="25">
        <f t="shared" si="0"/>
        <v>320</v>
      </c>
      <c r="C8" s="3">
        <f t="shared" si="1"/>
        <v>26.666666666666668</v>
      </c>
      <c r="D8" s="7">
        <f t="shared" si="2"/>
        <v>12.307692307692308</v>
      </c>
    </row>
    <row r="9" spans="1:5" ht="29.45" customHeight="1" thickBot="1">
      <c r="A9" s="2">
        <v>45000</v>
      </c>
      <c r="B9" s="25">
        <f t="shared" si="0"/>
        <v>360</v>
      </c>
      <c r="C9" s="3">
        <f t="shared" si="1"/>
        <v>30</v>
      </c>
      <c r="D9" s="7">
        <f t="shared" si="2"/>
        <v>13.846153846153847</v>
      </c>
    </row>
    <row r="10" spans="1:5" ht="29.45" customHeight="1" thickBot="1">
      <c r="A10" s="2">
        <v>50000</v>
      </c>
      <c r="B10" s="25">
        <f t="shared" ref="B10" si="3">A10*0.8%</f>
        <v>400</v>
      </c>
      <c r="C10" s="3">
        <f t="shared" ref="C10" si="4">B10/12</f>
        <v>33.333333333333336</v>
      </c>
      <c r="D10" s="7">
        <f t="shared" ref="D10" si="5">B10/26</f>
        <v>15.384615384615385</v>
      </c>
    </row>
    <row r="11" spans="1:5" ht="29.45" customHeight="1" thickBot="1">
      <c r="A11" s="4" t="s">
        <v>43</v>
      </c>
      <c r="B11" s="25">
        <f>57125.89*0.8%</f>
        <v>457.00711999999999</v>
      </c>
      <c r="C11" s="3">
        <f>B11/12</f>
        <v>38.083926666666663</v>
      </c>
      <c r="D11" s="7">
        <f t="shared" si="2"/>
        <v>17.577196923076922</v>
      </c>
      <c r="E11" s="24" t="s">
        <v>44</v>
      </c>
    </row>
    <row r="12" spans="1:5" ht="29.45" customHeight="1">
      <c r="A12" s="8"/>
      <c r="B12" s="9"/>
      <c r="C12" s="10"/>
      <c r="D12" s="11"/>
    </row>
    <row r="13" spans="1:5" ht="29.45" customHeight="1">
      <c r="A13" s="8"/>
      <c r="B13" s="9"/>
      <c r="C13" s="10"/>
      <c r="D13" s="11"/>
    </row>
    <row r="14" spans="1:5" ht="50.25" customHeight="1">
      <c r="A14" s="54" t="s">
        <v>47</v>
      </c>
      <c r="B14" s="55"/>
      <c r="C14" s="55"/>
      <c r="D14" s="55"/>
    </row>
    <row r="15" spans="1:5" ht="15.75" thickBot="1"/>
    <row r="16" spans="1:5" s="12" customFormat="1" ht="24" thickBot="1">
      <c r="A16" s="18" t="s">
        <v>3</v>
      </c>
      <c r="B16" s="14" t="s">
        <v>4</v>
      </c>
      <c r="C16" s="15" t="s">
        <v>5</v>
      </c>
      <c r="D16" s="15" t="s">
        <v>6</v>
      </c>
    </row>
    <row r="17" spans="1:4" s="12" customFormat="1" ht="24" thickBot="1">
      <c r="A17" s="16">
        <v>35000</v>
      </c>
      <c r="B17" s="50">
        <f>MIN(A17*0.8%,457.01)</f>
        <v>280</v>
      </c>
      <c r="C17" s="17">
        <f>B17/12</f>
        <v>23.333333333333332</v>
      </c>
      <c r="D17" s="13">
        <f t="shared" ref="D17" si="6">(B17/52.18)*2</f>
        <v>10.732081257186662</v>
      </c>
    </row>
    <row r="18" spans="1:4" ht="23.25">
      <c r="B18" s="49"/>
    </row>
  </sheetData>
  <mergeCells count="1">
    <mergeCell ref="A14:D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"/>
  <sheetViews>
    <sheetView workbookViewId="0">
      <selection activeCell="B7" sqref="B7"/>
    </sheetView>
  </sheetViews>
  <sheetFormatPr defaultColWidth="8.85546875" defaultRowHeight="15"/>
  <cols>
    <col min="1" max="1" width="23.42578125" customWidth="1"/>
    <col min="2" max="2" width="19.5703125" customWidth="1"/>
    <col min="3" max="3" width="24.42578125" customWidth="1"/>
  </cols>
  <sheetData>
    <row r="1" spans="1:4" s="20" customFormat="1">
      <c r="A1" s="56" t="s">
        <v>10</v>
      </c>
      <c r="B1" s="57"/>
      <c r="C1" s="57"/>
      <c r="D1" s="58"/>
    </row>
    <row r="2" spans="1:4" s="20" customFormat="1">
      <c r="A2" s="58"/>
      <c r="B2" s="58"/>
      <c r="C2" s="58"/>
      <c r="D2" s="58"/>
    </row>
    <row r="3" spans="1:4" s="20" customFormat="1">
      <c r="A3" s="58"/>
      <c r="B3" s="58"/>
      <c r="C3" s="58"/>
      <c r="D3" s="58"/>
    </row>
    <row r="4" spans="1:4" s="20" customFormat="1">
      <c r="A4" s="59" t="s">
        <v>11</v>
      </c>
      <c r="B4" s="59"/>
      <c r="C4" s="59"/>
      <c r="D4" s="59"/>
    </row>
    <row r="5" spans="1:4" s="20" customFormat="1">
      <c r="A5" s="23">
        <v>2025</v>
      </c>
      <c r="B5" s="23"/>
      <c r="C5" s="23"/>
      <c r="D5" s="23"/>
    </row>
    <row r="6" spans="1:4" s="20" customFormat="1">
      <c r="A6" s="21" t="s">
        <v>9</v>
      </c>
      <c r="B6" s="21" t="s">
        <v>7</v>
      </c>
      <c r="C6" s="21" t="s">
        <v>8</v>
      </c>
    </row>
    <row r="7" spans="1:4">
      <c r="A7" s="22">
        <v>30000</v>
      </c>
      <c r="B7" s="19">
        <f>MIN(0.4%*A7,96)</f>
        <v>96</v>
      </c>
      <c r="C7" s="19">
        <f t="shared" ref="C7" si="0">B7/12</f>
        <v>8</v>
      </c>
    </row>
    <row r="8" spans="1:4">
      <c r="A8" s="19"/>
      <c r="B8" s="19"/>
      <c r="C8" s="19"/>
    </row>
    <row r="9" spans="1:4">
      <c r="A9" s="19"/>
      <c r="B9" s="19"/>
      <c r="C9" s="19"/>
    </row>
    <row r="10" spans="1:4">
      <c r="A10" s="19"/>
      <c r="B10" s="19"/>
      <c r="C10" s="19"/>
    </row>
    <row r="11" spans="1:4">
      <c r="A11" s="19"/>
      <c r="B11" s="19"/>
      <c r="C11" s="19"/>
    </row>
    <row r="12" spans="1:4">
      <c r="A12" s="19"/>
      <c r="B12" s="19"/>
      <c r="C12" s="19"/>
    </row>
    <row r="13" spans="1:4">
      <c r="A13" s="19"/>
      <c r="B13" s="19"/>
      <c r="C13" s="19"/>
    </row>
    <row r="14" spans="1:4">
      <c r="A14" s="19"/>
      <c r="B14" s="19"/>
      <c r="C14" s="19"/>
    </row>
  </sheetData>
  <mergeCells count="2">
    <mergeCell ref="A1:D3"/>
    <mergeCell ref="A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52308-F63D-490A-A189-E1F3704A54D7}">
  <dimension ref="A1:J37"/>
  <sheetViews>
    <sheetView tabSelected="1" topLeftCell="A22" workbookViewId="0">
      <selection activeCell="A33" sqref="A33"/>
    </sheetView>
  </sheetViews>
  <sheetFormatPr defaultRowHeight="15"/>
  <cols>
    <col min="1" max="1" width="38" customWidth="1"/>
    <col min="5" max="5" width="10.140625" bestFit="1" customWidth="1"/>
    <col min="6" max="6" width="15.42578125" customWidth="1"/>
    <col min="7" max="7" width="29.5703125" customWidth="1"/>
    <col min="8" max="8" width="20.28515625" customWidth="1"/>
    <col min="9" max="9" width="19.28515625" customWidth="1"/>
    <col min="10" max="10" width="25.140625" customWidth="1"/>
  </cols>
  <sheetData>
    <row r="1" spans="1:10">
      <c r="A1" s="47" t="s">
        <v>42</v>
      </c>
    </row>
    <row r="2" spans="1:10">
      <c r="A2" s="47"/>
    </row>
    <row r="3" spans="1:10">
      <c r="A3" s="48" t="s">
        <v>40</v>
      </c>
    </row>
    <row r="4" spans="1:10" ht="15.75" thickBot="1">
      <c r="A4" s="43" t="s">
        <v>35</v>
      </c>
    </row>
    <row r="5" spans="1:10" ht="24" thickBot="1">
      <c r="A5" s="43"/>
      <c r="G5" s="18" t="s">
        <v>3</v>
      </c>
      <c r="H5" s="14" t="s">
        <v>4</v>
      </c>
      <c r="I5" s="41" t="s">
        <v>5</v>
      </c>
      <c r="J5" s="15" t="s">
        <v>6</v>
      </c>
    </row>
    <row r="6" spans="1:10" ht="24" thickBot="1">
      <c r="A6" t="s">
        <v>34</v>
      </c>
      <c r="D6" s="44">
        <v>6.1999999999999998E-3</v>
      </c>
      <c r="F6" t="s">
        <v>36</v>
      </c>
      <c r="G6" s="16">
        <v>25000</v>
      </c>
      <c r="H6" s="26">
        <f>+G6*D6</f>
        <v>155</v>
      </c>
      <c r="I6" s="17">
        <f t="shared" ref="I6" si="0">H6/12</f>
        <v>12.916666666666666</v>
      </c>
      <c r="J6" s="13">
        <f t="shared" ref="J6" si="1">(H6/52.18)*2</f>
        <v>5.940973553085473</v>
      </c>
    </row>
    <row r="9" spans="1:10" ht="15.75" thickBot="1">
      <c r="A9" s="45" t="s">
        <v>37</v>
      </c>
    </row>
    <row r="10" spans="1:10" ht="24" thickBot="1">
      <c r="A10" s="45"/>
      <c r="G10" s="18" t="s">
        <v>3</v>
      </c>
      <c r="H10" s="14" t="s">
        <v>4</v>
      </c>
      <c r="I10" s="41" t="s">
        <v>5</v>
      </c>
      <c r="J10" s="15" t="s">
        <v>6</v>
      </c>
    </row>
    <row r="11" spans="1:10" ht="24" thickBot="1">
      <c r="A11" t="s">
        <v>38</v>
      </c>
      <c r="D11" s="46">
        <v>0.01</v>
      </c>
      <c r="F11" t="s">
        <v>36</v>
      </c>
      <c r="G11" s="16">
        <v>25000</v>
      </c>
      <c r="H11" s="26">
        <f>+G11*D11</f>
        <v>250</v>
      </c>
      <c r="I11" s="17">
        <f t="shared" ref="I11" si="2">H11/12</f>
        <v>20.833333333333332</v>
      </c>
      <c r="J11" s="13">
        <f t="shared" ref="J11" si="3">(H11/52.18)*2</f>
        <v>9.5822154082023765</v>
      </c>
    </row>
    <row r="14" spans="1:10">
      <c r="A14" s="47" t="s">
        <v>41</v>
      </c>
    </row>
    <row r="16" spans="1:10" ht="15.75" thickBot="1"/>
    <row r="17" spans="1:10" ht="63.75" thickBot="1">
      <c r="A17" s="27" t="s">
        <v>39</v>
      </c>
      <c r="B17" s="28" t="s">
        <v>12</v>
      </c>
      <c r="C17" s="29" t="s">
        <v>13</v>
      </c>
      <c r="D17" s="30" t="s">
        <v>14</v>
      </c>
      <c r="E17" s="51" t="s">
        <v>46</v>
      </c>
      <c r="F17" s="31" t="s">
        <v>15</v>
      </c>
      <c r="G17" s="18" t="s">
        <v>3</v>
      </c>
      <c r="H17" s="14" t="s">
        <v>4</v>
      </c>
      <c r="I17" s="41" t="s">
        <v>5</v>
      </c>
      <c r="J17" s="15" t="s">
        <v>6</v>
      </c>
    </row>
    <row r="18" spans="1:10" ht="24" thickBot="1">
      <c r="A18" s="32" t="s">
        <v>16</v>
      </c>
      <c r="B18" s="33">
        <v>8.0000000000000002E-3</v>
      </c>
      <c r="C18" s="33">
        <v>4.0000000000000001E-3</v>
      </c>
      <c r="D18" s="37">
        <f>+C18+B18</f>
        <v>1.2E-2</v>
      </c>
      <c r="E18" s="34">
        <v>57125.89</v>
      </c>
      <c r="F18" s="35">
        <f>+E18*D18</f>
        <v>685.51067999999998</v>
      </c>
      <c r="G18" s="16">
        <v>35000</v>
      </c>
      <c r="H18" s="26">
        <f>MIN(G18*D18,F18)</f>
        <v>420</v>
      </c>
      <c r="I18" s="17">
        <f>H18/12</f>
        <v>35</v>
      </c>
      <c r="J18" s="42">
        <f t="shared" ref="J18" si="4">(H18/52.18)*2</f>
        <v>16.098121885779992</v>
      </c>
    </row>
    <row r="19" spans="1:10" ht="24" thickBot="1">
      <c r="A19" s="32" t="s">
        <v>17</v>
      </c>
      <c r="B19" s="33">
        <v>8.0000000000000002E-3</v>
      </c>
      <c r="C19" s="33">
        <v>8.0000000000000004E-4</v>
      </c>
      <c r="D19" s="37">
        <f t="shared" ref="D19:D37" si="5">+C19+B19</f>
        <v>8.8000000000000005E-3</v>
      </c>
      <c r="E19" s="34">
        <v>57125.89</v>
      </c>
      <c r="F19" s="35">
        <f t="shared" ref="F19:F37" si="6">+E19*D19</f>
        <v>502.70783200000005</v>
      </c>
      <c r="G19" s="16">
        <v>35000</v>
      </c>
      <c r="H19" s="26">
        <f t="shared" ref="H19:H37" si="7">MIN(G19*D19,F19)</f>
        <v>308</v>
      </c>
      <c r="I19" s="17">
        <f t="shared" ref="I19:I37" si="8">H19/12</f>
        <v>25.666666666666668</v>
      </c>
      <c r="J19" s="13">
        <f t="shared" ref="J19:J37" si="9">(H19/52.18)*2</f>
        <v>11.805289382905327</v>
      </c>
    </row>
    <row r="20" spans="1:10" ht="24" thickBot="1">
      <c r="A20" s="32" t="s">
        <v>48</v>
      </c>
      <c r="B20" s="33">
        <v>8.0000000000000002E-3</v>
      </c>
      <c r="C20" s="33">
        <v>4.1999999999999997E-3</v>
      </c>
      <c r="D20" s="37">
        <f t="shared" si="5"/>
        <v>1.2199999999999999E-2</v>
      </c>
      <c r="E20" s="34">
        <v>57125.89</v>
      </c>
      <c r="F20" s="35">
        <f t="shared" si="6"/>
        <v>696.93585799999994</v>
      </c>
      <c r="G20" s="16">
        <v>35000</v>
      </c>
      <c r="H20" s="26">
        <f t="shared" si="7"/>
        <v>426.99999999999994</v>
      </c>
      <c r="I20" s="17">
        <f t="shared" si="8"/>
        <v>35.583333333333329</v>
      </c>
      <c r="J20" s="13">
        <f t="shared" si="9"/>
        <v>16.366423917209655</v>
      </c>
    </row>
    <row r="21" spans="1:10" ht="24" thickBot="1">
      <c r="A21" s="32" t="s">
        <v>18</v>
      </c>
      <c r="B21" s="33">
        <v>8.0000000000000002E-3</v>
      </c>
      <c r="C21" s="33">
        <v>3.0000000000000001E-3</v>
      </c>
      <c r="D21" s="37">
        <f t="shared" si="5"/>
        <v>1.0999999999999999E-2</v>
      </c>
      <c r="E21" s="34">
        <v>57125.89</v>
      </c>
      <c r="F21" s="35">
        <f t="shared" si="6"/>
        <v>628.38478999999995</v>
      </c>
      <c r="G21" s="16">
        <v>35000</v>
      </c>
      <c r="H21" s="26">
        <f t="shared" si="7"/>
        <v>385</v>
      </c>
      <c r="I21" s="17">
        <f t="shared" si="8"/>
        <v>32.083333333333336</v>
      </c>
      <c r="J21" s="13">
        <f t="shared" si="9"/>
        <v>14.756611728631659</v>
      </c>
    </row>
    <row r="22" spans="1:10" ht="24" thickBot="1">
      <c r="A22" s="32" t="s">
        <v>19</v>
      </c>
      <c r="B22" s="33">
        <v>8.0000000000000002E-3</v>
      </c>
      <c r="C22" s="36">
        <v>1.7499999999999998E-3</v>
      </c>
      <c r="D22" s="37">
        <f t="shared" si="5"/>
        <v>9.75E-3</v>
      </c>
      <c r="E22" s="34">
        <v>57125.89</v>
      </c>
      <c r="F22" s="35">
        <f t="shared" si="6"/>
        <v>556.97742749999998</v>
      </c>
      <c r="G22" s="16">
        <v>35000</v>
      </c>
      <c r="H22" s="26">
        <f t="shared" si="7"/>
        <v>341.25</v>
      </c>
      <c r="I22" s="17">
        <f t="shared" si="8"/>
        <v>28.4375</v>
      </c>
      <c r="J22" s="13">
        <f t="shared" si="9"/>
        <v>13.079724032196244</v>
      </c>
    </row>
    <row r="23" spans="1:10" ht="24" thickBot="1">
      <c r="A23" s="32" t="s">
        <v>20</v>
      </c>
      <c r="B23" s="33">
        <v>8.0000000000000002E-3</v>
      </c>
      <c r="C23" s="33">
        <v>5.9999999999999995E-4</v>
      </c>
      <c r="D23" s="37">
        <f t="shared" si="5"/>
        <v>8.6E-3</v>
      </c>
      <c r="E23" s="34">
        <v>57125.89</v>
      </c>
      <c r="F23" s="35">
        <f t="shared" si="6"/>
        <v>491.28265399999998</v>
      </c>
      <c r="G23" s="16">
        <v>35000</v>
      </c>
      <c r="H23" s="26">
        <f t="shared" si="7"/>
        <v>301</v>
      </c>
      <c r="I23" s="17">
        <f t="shared" si="8"/>
        <v>25.083333333333332</v>
      </c>
      <c r="J23" s="13">
        <f t="shared" si="9"/>
        <v>11.536987351475661</v>
      </c>
    </row>
    <row r="24" spans="1:10" ht="24" thickBot="1">
      <c r="A24" s="32" t="s">
        <v>21</v>
      </c>
      <c r="B24" s="33">
        <v>8.0000000000000002E-3</v>
      </c>
      <c r="C24" s="33">
        <v>2E-3</v>
      </c>
      <c r="D24" s="37">
        <f t="shared" si="5"/>
        <v>0.01</v>
      </c>
      <c r="E24" s="34">
        <v>57125.89</v>
      </c>
      <c r="F24" s="35">
        <f t="shared" si="6"/>
        <v>571.25890000000004</v>
      </c>
      <c r="G24" s="16">
        <v>35000</v>
      </c>
      <c r="H24" s="26">
        <f t="shared" si="7"/>
        <v>350</v>
      </c>
      <c r="I24" s="17">
        <f t="shared" si="8"/>
        <v>29.166666666666668</v>
      </c>
      <c r="J24" s="13">
        <f t="shared" si="9"/>
        <v>13.415101571483326</v>
      </c>
    </row>
    <row r="25" spans="1:10" ht="24" thickBot="1">
      <c r="A25" s="32" t="s">
        <v>22</v>
      </c>
      <c r="B25" s="33">
        <v>8.0000000000000002E-3</v>
      </c>
      <c r="C25" s="36">
        <v>8.0000000000000007E-5</v>
      </c>
      <c r="D25" s="37">
        <f t="shared" si="5"/>
        <v>8.0800000000000004E-3</v>
      </c>
      <c r="E25" s="34">
        <v>57125.89</v>
      </c>
      <c r="F25" s="35">
        <f t="shared" si="6"/>
        <v>461.57719120000002</v>
      </c>
      <c r="G25" s="16">
        <v>35000</v>
      </c>
      <c r="H25" s="26">
        <f t="shared" si="7"/>
        <v>282.8</v>
      </c>
      <c r="I25" s="17">
        <f t="shared" si="8"/>
        <v>23.566666666666666</v>
      </c>
      <c r="J25" s="13">
        <f t="shared" si="9"/>
        <v>10.839402069758529</v>
      </c>
    </row>
    <row r="26" spans="1:10" ht="24" thickBot="1">
      <c r="A26" s="32" t="s">
        <v>23</v>
      </c>
      <c r="B26" s="33">
        <v>8.0000000000000002E-3</v>
      </c>
      <c r="C26" s="33">
        <v>5.0000000000000001E-4</v>
      </c>
      <c r="D26" s="37">
        <f t="shared" si="5"/>
        <v>8.5000000000000006E-3</v>
      </c>
      <c r="E26" s="34">
        <v>57125.89</v>
      </c>
      <c r="F26" s="35">
        <f t="shared" si="6"/>
        <v>485.57006500000006</v>
      </c>
      <c r="G26" s="16">
        <v>35000</v>
      </c>
      <c r="H26" s="26">
        <f t="shared" si="7"/>
        <v>297.5</v>
      </c>
      <c r="I26" s="17">
        <f t="shared" si="8"/>
        <v>24.791666666666668</v>
      </c>
      <c r="J26" s="13">
        <f t="shared" si="9"/>
        <v>11.402836335760828</v>
      </c>
    </row>
    <row r="27" spans="1:10" ht="24" thickBot="1">
      <c r="A27" s="32" t="s">
        <v>24</v>
      </c>
      <c r="B27" s="33">
        <v>8.0000000000000002E-3</v>
      </c>
      <c r="C27" s="36">
        <v>1.8500000000000001E-3</v>
      </c>
      <c r="D27" s="37">
        <f t="shared" si="5"/>
        <v>9.8500000000000011E-3</v>
      </c>
      <c r="E27" s="34">
        <v>57125.89</v>
      </c>
      <c r="F27" s="35">
        <f t="shared" si="6"/>
        <v>562.69001650000007</v>
      </c>
      <c r="G27" s="16">
        <v>35000</v>
      </c>
      <c r="H27" s="26">
        <f t="shared" si="7"/>
        <v>344.75000000000006</v>
      </c>
      <c r="I27" s="17">
        <f t="shared" si="8"/>
        <v>28.729166666666671</v>
      </c>
      <c r="J27" s="13">
        <f t="shared" si="9"/>
        <v>13.213875047911079</v>
      </c>
    </row>
    <row r="28" spans="1:10" ht="24" thickBot="1">
      <c r="A28" s="32" t="s">
        <v>25</v>
      </c>
      <c r="B28" s="33">
        <v>8.0000000000000002E-3</v>
      </c>
      <c r="C28" s="36">
        <v>8.5000000000000006E-4</v>
      </c>
      <c r="D28" s="37">
        <f t="shared" si="5"/>
        <v>8.8500000000000002E-3</v>
      </c>
      <c r="E28" s="34">
        <v>57125.89</v>
      </c>
      <c r="F28" s="35">
        <f t="shared" si="6"/>
        <v>505.56412649999999</v>
      </c>
      <c r="G28" s="16">
        <v>35000</v>
      </c>
      <c r="H28" s="26">
        <f t="shared" si="7"/>
        <v>309.75</v>
      </c>
      <c r="I28" s="17">
        <f t="shared" si="8"/>
        <v>25.8125</v>
      </c>
      <c r="J28" s="13">
        <f t="shared" si="9"/>
        <v>11.872364890762745</v>
      </c>
    </row>
    <row r="29" spans="1:10" ht="24" thickBot="1">
      <c r="A29" s="32" t="s">
        <v>26</v>
      </c>
      <c r="B29" s="33">
        <v>8.0000000000000002E-3</v>
      </c>
      <c r="C29" s="33">
        <v>5.9999999999999995E-4</v>
      </c>
      <c r="D29" s="37">
        <f t="shared" si="5"/>
        <v>8.6E-3</v>
      </c>
      <c r="E29" s="34">
        <v>57125.89</v>
      </c>
      <c r="F29" s="35">
        <f t="shared" si="6"/>
        <v>491.28265399999998</v>
      </c>
      <c r="G29" s="16">
        <v>35000</v>
      </c>
      <c r="H29" s="26">
        <f t="shared" si="7"/>
        <v>301</v>
      </c>
      <c r="I29" s="17">
        <f t="shared" si="8"/>
        <v>25.083333333333332</v>
      </c>
      <c r="J29" s="13">
        <f t="shared" si="9"/>
        <v>11.536987351475661</v>
      </c>
    </row>
    <row r="30" spans="1:10" ht="24" thickBot="1">
      <c r="A30" s="32" t="s">
        <v>27</v>
      </c>
      <c r="B30" s="33">
        <v>8.0000000000000002E-3</v>
      </c>
      <c r="C30" s="33">
        <v>2E-3</v>
      </c>
      <c r="D30" s="37">
        <f t="shared" si="5"/>
        <v>0.01</v>
      </c>
      <c r="E30" s="34">
        <v>57125.89</v>
      </c>
      <c r="F30" s="35">
        <f t="shared" si="6"/>
        <v>571.25890000000004</v>
      </c>
      <c r="G30" s="16">
        <v>35000</v>
      </c>
      <c r="H30" s="26">
        <f t="shared" si="7"/>
        <v>350</v>
      </c>
      <c r="I30" s="17">
        <f t="shared" si="8"/>
        <v>29.166666666666668</v>
      </c>
      <c r="J30" s="13">
        <f t="shared" si="9"/>
        <v>13.415101571483326</v>
      </c>
    </row>
    <row r="31" spans="1:10" ht="24" thickBot="1">
      <c r="A31" s="32" t="s">
        <v>28</v>
      </c>
      <c r="B31" s="33">
        <v>8.0000000000000002E-3</v>
      </c>
      <c r="C31" s="33">
        <v>1.2999999999999999E-3</v>
      </c>
      <c r="D31" s="37">
        <f t="shared" si="5"/>
        <v>9.2999999999999992E-3</v>
      </c>
      <c r="E31" s="34">
        <v>57125.89</v>
      </c>
      <c r="F31" s="35">
        <f t="shared" si="6"/>
        <v>531.27077699999995</v>
      </c>
      <c r="G31" s="16">
        <v>35000</v>
      </c>
      <c r="H31" s="26">
        <f t="shared" si="7"/>
        <v>325.5</v>
      </c>
      <c r="I31" s="17">
        <f t="shared" si="8"/>
        <v>27.125</v>
      </c>
      <c r="J31" s="13">
        <f t="shared" si="9"/>
        <v>12.476044461479495</v>
      </c>
    </row>
    <row r="32" spans="1:10" ht="24" thickBot="1">
      <c r="A32" s="32" t="s">
        <v>49</v>
      </c>
      <c r="B32" s="33">
        <v>8.0000000000000002E-3</v>
      </c>
      <c r="C32" s="33">
        <v>2E-3</v>
      </c>
      <c r="D32" s="37">
        <f t="shared" si="5"/>
        <v>0.01</v>
      </c>
      <c r="E32" s="34">
        <v>57125.89</v>
      </c>
      <c r="F32" s="35">
        <f t="shared" si="6"/>
        <v>571.25890000000004</v>
      </c>
      <c r="G32" s="16">
        <v>35000</v>
      </c>
      <c r="H32" s="26">
        <f t="shared" si="7"/>
        <v>350</v>
      </c>
      <c r="I32" s="17">
        <f t="shared" si="8"/>
        <v>29.166666666666668</v>
      </c>
      <c r="J32" s="13">
        <f t="shared" si="9"/>
        <v>13.415101571483326</v>
      </c>
    </row>
    <row r="33" spans="1:10" ht="24" thickBot="1">
      <c r="A33" s="32" t="s">
        <v>29</v>
      </c>
      <c r="B33" s="33">
        <v>8.0000000000000002E-3</v>
      </c>
      <c r="C33" s="33">
        <v>2.3999999999999998E-3</v>
      </c>
      <c r="D33" s="37">
        <f t="shared" si="5"/>
        <v>1.04E-2</v>
      </c>
      <c r="E33" s="34">
        <v>57125.89</v>
      </c>
      <c r="F33" s="35">
        <f t="shared" si="6"/>
        <v>594.10925599999996</v>
      </c>
      <c r="G33" s="16">
        <v>35000</v>
      </c>
      <c r="H33" s="26">
        <f t="shared" si="7"/>
        <v>364</v>
      </c>
      <c r="I33" s="17">
        <f t="shared" si="8"/>
        <v>30.333333333333332</v>
      </c>
      <c r="J33" s="13">
        <f t="shared" si="9"/>
        <v>13.951705634342661</v>
      </c>
    </row>
    <row r="34" spans="1:10" ht="24" thickBot="1">
      <c r="A34" s="32" t="s">
        <v>30</v>
      </c>
      <c r="B34" s="33">
        <v>8.0000000000000002E-3</v>
      </c>
      <c r="C34" s="36">
        <v>2.5999999999999998E-4</v>
      </c>
      <c r="D34" s="37">
        <f t="shared" si="5"/>
        <v>8.26E-3</v>
      </c>
      <c r="E34" s="34">
        <v>57125.89</v>
      </c>
      <c r="F34" s="35">
        <f t="shared" si="6"/>
        <v>471.85985139999997</v>
      </c>
      <c r="G34" s="16">
        <v>35000</v>
      </c>
      <c r="H34" s="26">
        <f t="shared" si="7"/>
        <v>289.10000000000002</v>
      </c>
      <c r="I34" s="17">
        <f t="shared" si="8"/>
        <v>24.091666666666669</v>
      </c>
      <c r="J34" s="13">
        <f t="shared" si="9"/>
        <v>11.08087389804523</v>
      </c>
    </row>
    <row r="35" spans="1:10" ht="24" thickBot="1">
      <c r="A35" s="32" t="s">
        <v>31</v>
      </c>
      <c r="B35" s="33">
        <v>8.0000000000000002E-3</v>
      </c>
      <c r="C35" s="33">
        <v>5.9999999999999995E-4</v>
      </c>
      <c r="D35" s="37">
        <f t="shared" si="5"/>
        <v>8.6E-3</v>
      </c>
      <c r="E35" s="34">
        <v>57125.89</v>
      </c>
      <c r="F35" s="35">
        <f t="shared" si="6"/>
        <v>491.28265399999998</v>
      </c>
      <c r="G35" s="16">
        <v>35000</v>
      </c>
      <c r="H35" s="26">
        <f t="shared" si="7"/>
        <v>301</v>
      </c>
      <c r="I35" s="17">
        <f t="shared" si="8"/>
        <v>25.083333333333332</v>
      </c>
      <c r="J35" s="13">
        <f t="shared" si="9"/>
        <v>11.536987351475661</v>
      </c>
    </row>
    <row r="36" spans="1:10" ht="24" thickBot="1">
      <c r="A36" s="32" t="s">
        <v>32</v>
      </c>
      <c r="B36" s="33">
        <v>8.0000000000000002E-3</v>
      </c>
      <c r="C36" s="33">
        <v>8.0000000000000004E-4</v>
      </c>
      <c r="D36" s="37">
        <f t="shared" si="5"/>
        <v>8.8000000000000005E-3</v>
      </c>
      <c r="E36" s="34">
        <v>57125.89</v>
      </c>
      <c r="F36" s="35">
        <f t="shared" si="6"/>
        <v>502.70783200000005</v>
      </c>
      <c r="G36" s="16">
        <v>35000</v>
      </c>
      <c r="H36" s="26">
        <f t="shared" si="7"/>
        <v>308</v>
      </c>
      <c r="I36" s="17">
        <f t="shared" si="8"/>
        <v>25.666666666666668</v>
      </c>
      <c r="J36" s="13">
        <f t="shared" si="9"/>
        <v>11.805289382905327</v>
      </c>
    </row>
    <row r="37" spans="1:10" ht="24" thickBot="1">
      <c r="A37" s="38" t="s">
        <v>33</v>
      </c>
      <c r="B37" s="39">
        <v>8.0000000000000002E-3</v>
      </c>
      <c r="C37" s="39">
        <v>1.1999999999999999E-3</v>
      </c>
      <c r="D37" s="52">
        <f t="shared" si="5"/>
        <v>9.1999999999999998E-3</v>
      </c>
      <c r="E37" s="53">
        <v>57125.89</v>
      </c>
      <c r="F37" s="40">
        <f t="shared" si="6"/>
        <v>525.55818799999997</v>
      </c>
      <c r="G37" s="16">
        <v>35000</v>
      </c>
      <c r="H37" s="26">
        <f t="shared" si="7"/>
        <v>322</v>
      </c>
      <c r="I37" s="17">
        <f t="shared" si="8"/>
        <v>26.833333333333332</v>
      </c>
      <c r="J37" s="13">
        <f t="shared" si="9"/>
        <v>12.341893445764661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Membership Subscriptions Rates</vt:lpstr>
      <vt:lpstr>Retired Membership Subs</vt:lpstr>
      <vt:lpstr>Branch Levies &amp; Legacy Rates</vt:lpstr>
    </vt:vector>
  </TitlesOfParts>
  <Company>IMPACT Trade Union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Crowley</dc:creator>
  <cp:lastModifiedBy>Helena Sheehan</cp:lastModifiedBy>
  <dcterms:created xsi:type="dcterms:W3CDTF">2018-02-12T10:15:41Z</dcterms:created>
  <dcterms:modified xsi:type="dcterms:W3CDTF">2024-10-30T09:35:47Z</dcterms:modified>
</cp:coreProperties>
</file>